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25" windowWidth="14955" windowHeight="8550" activeTab="0"/>
  </bookViews>
  <sheets>
    <sheet name="太陽光発電システム" sheetId="1" r:id="rId1"/>
  </sheets>
  <definedNames/>
  <calcPr fullCalcOnLoad="1"/>
</workbook>
</file>

<file path=xl/sharedStrings.xml><?xml version="1.0" encoding="utf-8"?>
<sst xmlns="http://schemas.openxmlformats.org/spreadsheetml/2006/main" count="153" uniqueCount="85">
  <si>
    <t>計算シート</t>
  </si>
  <si>
    <t>建物名称</t>
  </si>
  <si>
    <t>建設場所</t>
  </si>
  <si>
    <t>建物用途/規模</t>
  </si>
  <si>
    <t>用途　：</t>
  </si>
  <si>
    <t>／延べ床面積　：</t>
  </si>
  <si>
    <t>太陽光発電システム名称</t>
  </si>
  <si>
    <t>4kWの場合</t>
  </si>
  <si>
    <t>項目</t>
  </si>
  <si>
    <t>番号</t>
  </si>
  <si>
    <t>値</t>
  </si>
  <si>
    <t>備考</t>
  </si>
  <si>
    <t>アレイ容量　Pas　[kW]</t>
  </si>
  <si>
    <t>アレイ面積　Sa　[㎡]</t>
  </si>
  <si>
    <t>1＝裏面開放/2＝裏面密閉</t>
  </si>
  <si>
    <t>太陽電池セルタイプ</t>
  </si>
  <si>
    <t>結晶系</t>
  </si>
  <si>
    <t>結晶系/アモルファス系</t>
  </si>
  <si>
    <t>最適傾斜角日射量</t>
  </si>
  <si>
    <t>年最適傾斜角日射量地図から読み取り。</t>
  </si>
  <si>
    <t>参照地点</t>
  </si>
  <si>
    <t>広島</t>
  </si>
  <si>
    <t>日射気候区分図から読み取り。</t>
  </si>
  <si>
    <t>設置角度補正係数　hoa[％]</t>
  </si>
  <si>
    <t>方位　[度]</t>
  </si>
  <si>
    <t>傾斜角・方位角補正係数図から読み取り。</t>
  </si>
  <si>
    <t>傾斜　[度]</t>
  </si>
  <si>
    <t>係数　[％]</t>
  </si>
  <si>
    <t>年間傾斜面日射量</t>
  </si>
  <si>
    <t>年平均陰面積　Ss　[㎡]</t>
  </si>
  <si>
    <t>アレイにかかる陰面積の平均。</t>
  </si>
  <si>
    <t>単純積算年日陰時間　τs　[h]</t>
  </si>
  <si>
    <t>陰の年積算時間。</t>
  </si>
  <si>
    <t>年平均気温　Tｙ　[℃]</t>
  </si>
  <si>
    <t>気温の平年値図から読み取る。</t>
  </si>
  <si>
    <t>セル温度上昇　Tｃｒ　[℃]</t>
  </si>
  <si>
    <t>　　ΔTｃｒ＝20[℃]；裏面開放アレイ</t>
  </si>
  <si>
    <t>　　　　　　　30[℃]；裏面密閉アレイ</t>
  </si>
  <si>
    <t>温度補正係数　Kｐｔ</t>
  </si>
  <si>
    <t>　　αｐmax＝-0.004結晶系セル</t>
  </si>
  <si>
    <t>　　　　　　　　-0.002アモルファス系セル</t>
  </si>
  <si>
    <t>日陰補正係数　Kｈｓ</t>
  </si>
  <si>
    <t>その他システム出力係数　Ko</t>
  </si>
  <si>
    <t>年間発電量　Eｐ　[MWｈ/年]</t>
  </si>
  <si>
    <t>⑯＝Ya×①×⑬×⑭×⑮/1000[MWh/年]</t>
  </si>
  <si>
    <t>一次エネルギー換算値</t>
  </si>
  <si>
    <t>（省エネルギー量）</t>
  </si>
  <si>
    <t>Ke；電力一次エネルギー換算係数　　　　　　（＝10､250[kJ/kWh]）</t>
  </si>
  <si>
    <t>Eｓ　[MJ/年]</t>
  </si>
  <si>
    <t>Ke；電力一次エネルギー換算係数　　　　　　（＝10､250[MJ/MWh]）</t>
  </si>
  <si>
    <t>註）パネルに陰が落ちない前提での計算のため、パネル面積はダミーである。（010430）</t>
  </si>
  <si>
    <t>[㎡]</t>
  </si>
  <si>
    <t>①</t>
  </si>
  <si>
    <t>②</t>
  </si>
  <si>
    <t>アレイタイプ</t>
  </si>
  <si>
    <t>③</t>
  </si>
  <si>
    <t>④</t>
  </si>
  <si>
    <t>⑤</t>
  </si>
  <si>
    <r>
      <t>Ho　[kWh　m-</t>
    </r>
    <r>
      <rPr>
        <sz val="8"/>
        <rFont val="ＭＳ Ｐゴシック"/>
        <family val="3"/>
      </rPr>
      <t>2</t>
    </r>
    <r>
      <rPr>
        <sz val="11"/>
        <rFont val="ＭＳ Ｐゴシック"/>
        <family val="0"/>
      </rPr>
      <t>/年]</t>
    </r>
  </si>
  <si>
    <t>⑥</t>
  </si>
  <si>
    <t>⑦</t>
  </si>
  <si>
    <t>0°</t>
  </si>
  <si>
    <t>29.7°</t>
  </si>
  <si>
    <t>⑧</t>
  </si>
  <si>
    <t>⑧＝⑦/100×⑤</t>
  </si>
  <si>
    <t>Ha　[kWh　m-2/年]</t>
  </si>
  <si>
    <t>⑨</t>
  </si>
  <si>
    <t>⑩</t>
  </si>
  <si>
    <t>⑪</t>
  </si>
  <si>
    <t>⑫</t>
  </si>
  <si>
    <t>⑫＝⑪+ΔTｃｒ</t>
  </si>
  <si>
    <t>⑬</t>
  </si>
  <si>
    <t>⑬＝1+αｐmax（⑫-25）</t>
  </si>
  <si>
    <t>⑭</t>
  </si>
  <si>
    <t>⑭＝1-0.00014×⑨×⑩/②</t>
  </si>
  <si>
    <t>⑮</t>
  </si>
  <si>
    <t>⑮＝0.824</t>
  </si>
  <si>
    <t>⑯</t>
  </si>
  <si>
    <t>（Ya＝⑧/Gｓ　；　Gｓ＝１）</t>
  </si>
  <si>
    <t>⑰</t>
  </si>
  <si>
    <t>⑰＝Ke×⑯×1000</t>
  </si>
  <si>
    <t>Mcal</t>
  </si>
  <si>
    <t>3kWの場合</t>
  </si>
  <si>
    <t>⑰＝Ke×⑯</t>
  </si>
  <si>
    <t>Gcal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</si>
</sst>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0.0000_ "/>
    <numFmt numFmtId="179" formatCode="0.000_ "/>
    <numFmt numFmtId="180" formatCode="0.00_ "/>
    <numFmt numFmtId="181" formatCode="&quot;\&quot;#,##0.0;&quot;\&quot;\-#,##0.0"/>
    <numFmt numFmtId="182" formatCode="#,##0_);[Red]\(#,##0\)"/>
    <numFmt numFmtId="183" formatCode="&quot;\&quot;#,##0_);[Red]\(&quot;\&quot;#,##0\)"/>
    <numFmt numFmtId="184" formatCode="0.000000_ "/>
    <numFmt numFmtId="185" formatCode="0_ "/>
    <numFmt numFmtId="186" formatCode="0_);[Red]\(0\)"/>
    <numFmt numFmtId="187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 textRotation="255" wrapText="1"/>
      <protection/>
    </xf>
    <xf numFmtId="0" fontId="0" fillId="0" borderId="0">
      <alignment horizontal="center" vertical="center" textRotation="255" wrapText="1"/>
      <protection locked="0"/>
    </xf>
    <xf numFmtId="180" fontId="0" fillId="0" borderId="0">
      <alignment/>
      <protection/>
    </xf>
    <xf numFmtId="176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2" borderId="1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180" fontId="0" fillId="2" borderId="8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horizontal="center" vertical="center"/>
    </xf>
    <xf numFmtId="180" fontId="0" fillId="2" borderId="1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3" borderId="5" xfId="0" applyNumberFormat="1" applyFill="1" applyBorder="1" applyAlignment="1">
      <alignment horizontal="center" vertical="center"/>
    </xf>
    <xf numFmtId="180" fontId="0" fillId="3" borderId="6" xfId="0" applyNumberFormat="1" applyFill="1" applyBorder="1" applyAlignment="1">
      <alignment horizontal="center" vertical="center"/>
    </xf>
    <xf numFmtId="180" fontId="0" fillId="3" borderId="13" xfId="0" applyNumberFormat="1" applyFill="1" applyBorder="1" applyAlignment="1">
      <alignment horizontal="center" vertical="center"/>
    </xf>
    <xf numFmtId="180" fontId="0" fillId="3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80" fontId="0" fillId="3" borderId="9" xfId="0" applyNumberFormat="1" applyFill="1" applyBorder="1" applyAlignment="1">
      <alignment horizontal="center" vertical="center"/>
    </xf>
    <xf numFmtId="180" fontId="0" fillId="3" borderId="1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11">
    <cellStyle name="Normal" xfId="0"/>
    <cellStyle name="Percent" xfId="15"/>
    <cellStyle name="Comma [0]" xfId="16"/>
    <cellStyle name="Comma" xfId="17"/>
    <cellStyle name="縦" xfId="18"/>
    <cellStyle name="縦書き" xfId="19"/>
    <cellStyle name="数値" xfId="20"/>
    <cellStyle name="数値1" xfId="21"/>
    <cellStyle name="Currency [0]" xfId="22"/>
    <cellStyle name="Currency" xfId="23"/>
    <cellStyle name="入力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workbookViewId="0" topLeftCell="A1">
      <selection activeCell="O59" sqref="O53:O59"/>
    </sheetView>
  </sheetViews>
  <sheetFormatPr defaultColWidth="9.00390625" defaultRowHeight="13.5"/>
  <cols>
    <col min="1" max="1" width="24.875" style="0" customWidth="1"/>
    <col min="4" max="4" width="12.75390625" style="0" bestFit="1" customWidth="1"/>
  </cols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3" t="s">
        <v>1</v>
      </c>
      <c r="B2" s="4"/>
      <c r="C2" s="5"/>
      <c r="D2" s="5"/>
      <c r="E2" s="5"/>
      <c r="F2" s="5"/>
      <c r="G2" s="5"/>
      <c r="H2" s="5"/>
      <c r="I2" s="6"/>
    </row>
    <row r="3" spans="1:9" ht="13.5">
      <c r="A3" s="4" t="s">
        <v>2</v>
      </c>
      <c r="B3" s="4"/>
      <c r="C3" s="5"/>
      <c r="D3" s="5"/>
      <c r="E3" s="5"/>
      <c r="F3" s="5"/>
      <c r="G3" s="5"/>
      <c r="H3" s="5"/>
      <c r="I3" s="6"/>
    </row>
    <row r="4" spans="1:9" ht="13.5">
      <c r="A4" s="4" t="s">
        <v>3</v>
      </c>
      <c r="B4" s="4" t="s">
        <v>4</v>
      </c>
      <c r="C4" s="5"/>
      <c r="D4" s="5"/>
      <c r="E4" s="5"/>
      <c r="F4" s="5" t="s">
        <v>5</v>
      </c>
      <c r="G4" s="5"/>
      <c r="H4" s="5"/>
      <c r="I4" s="6" t="s">
        <v>51</v>
      </c>
    </row>
    <row r="5" spans="1:9" ht="13.5">
      <c r="A5" s="4" t="s">
        <v>6</v>
      </c>
      <c r="B5" s="4"/>
      <c r="C5" s="5"/>
      <c r="D5" s="5"/>
      <c r="E5" s="5"/>
      <c r="F5" s="5"/>
      <c r="G5" s="5"/>
      <c r="H5" s="5"/>
      <c r="I5" s="6"/>
    </row>
    <row r="6" ht="13.5">
      <c r="A6" s="7" t="s">
        <v>7</v>
      </c>
    </row>
    <row r="7" spans="1:9" ht="13.5">
      <c r="A7" s="8" t="s">
        <v>8</v>
      </c>
      <c r="B7" s="8"/>
      <c r="C7" s="9" t="s">
        <v>9</v>
      </c>
      <c r="D7" s="8" t="s">
        <v>10</v>
      </c>
      <c r="E7" s="8"/>
      <c r="F7" s="8" t="s">
        <v>11</v>
      </c>
      <c r="G7" s="8"/>
      <c r="H7" s="8"/>
      <c r="I7" s="8"/>
    </row>
    <row r="8" spans="1:9" ht="13.5">
      <c r="A8" s="4" t="s">
        <v>12</v>
      </c>
      <c r="B8" s="6"/>
      <c r="C8" s="10" t="s">
        <v>52</v>
      </c>
      <c r="D8" s="8">
        <v>4</v>
      </c>
      <c r="E8" s="8"/>
      <c r="F8" s="8"/>
      <c r="G8" s="8"/>
      <c r="H8" s="8"/>
      <c r="I8" s="8"/>
    </row>
    <row r="9" spans="1:9" ht="13.5">
      <c r="A9" s="4" t="s">
        <v>13</v>
      </c>
      <c r="B9" s="6"/>
      <c r="C9" s="10" t="s">
        <v>53</v>
      </c>
      <c r="D9" s="8">
        <v>20</v>
      </c>
      <c r="E9" s="8"/>
      <c r="F9" s="8"/>
      <c r="G9" s="8"/>
      <c r="H9" s="8"/>
      <c r="I9" s="8"/>
    </row>
    <row r="10" spans="1:9" ht="13.5">
      <c r="A10" s="4" t="s">
        <v>54</v>
      </c>
      <c r="B10" s="6"/>
      <c r="C10" s="10" t="s">
        <v>55</v>
      </c>
      <c r="D10" s="8">
        <v>1</v>
      </c>
      <c r="E10" s="8"/>
      <c r="F10" s="11" t="s">
        <v>14</v>
      </c>
      <c r="G10" s="12"/>
      <c r="H10" s="12"/>
      <c r="I10" s="13"/>
    </row>
    <row r="11" spans="1:9" ht="13.5">
      <c r="A11" s="4" t="s">
        <v>15</v>
      </c>
      <c r="B11" s="6"/>
      <c r="C11" s="10" t="s">
        <v>56</v>
      </c>
      <c r="D11" s="8" t="s">
        <v>16</v>
      </c>
      <c r="E11" s="8"/>
      <c r="F11" s="11" t="s">
        <v>17</v>
      </c>
      <c r="G11" s="12"/>
      <c r="H11" s="12"/>
      <c r="I11" s="13"/>
    </row>
    <row r="12" spans="1:9" ht="13.5">
      <c r="A12" s="14" t="s">
        <v>18</v>
      </c>
      <c r="B12" s="15"/>
      <c r="C12" s="16" t="s">
        <v>57</v>
      </c>
      <c r="D12" s="17">
        <v>1400</v>
      </c>
      <c r="E12" s="18"/>
      <c r="F12" s="19" t="s">
        <v>19</v>
      </c>
      <c r="G12" s="20"/>
      <c r="H12" s="20"/>
      <c r="I12" s="21"/>
    </row>
    <row r="13" spans="1:9" ht="13.5">
      <c r="A13" s="22" t="s">
        <v>58</v>
      </c>
      <c r="B13" s="23"/>
      <c r="C13" s="24"/>
      <c r="D13" s="25"/>
      <c r="E13" s="26"/>
      <c r="F13" s="27"/>
      <c r="G13" s="28"/>
      <c r="H13" s="28"/>
      <c r="I13" s="29"/>
    </row>
    <row r="14" spans="1:9" ht="13.5">
      <c r="A14" s="30" t="s">
        <v>20</v>
      </c>
      <c r="B14" s="6"/>
      <c r="C14" s="10" t="s">
        <v>59</v>
      </c>
      <c r="D14" s="8" t="s">
        <v>21</v>
      </c>
      <c r="E14" s="8"/>
      <c r="F14" s="11" t="s">
        <v>22</v>
      </c>
      <c r="G14" s="12"/>
      <c r="H14" s="12"/>
      <c r="I14" s="13"/>
    </row>
    <row r="15" spans="1:9" ht="13.5">
      <c r="A15" s="31" t="s">
        <v>23</v>
      </c>
      <c r="B15" s="32"/>
      <c r="C15" s="16" t="s">
        <v>60</v>
      </c>
      <c r="D15" s="33" t="s">
        <v>24</v>
      </c>
      <c r="E15" s="34" t="s">
        <v>61</v>
      </c>
      <c r="F15" s="19" t="s">
        <v>25</v>
      </c>
      <c r="G15" s="20"/>
      <c r="H15" s="20"/>
      <c r="I15" s="21"/>
    </row>
    <row r="16" spans="1:9" ht="13.5">
      <c r="A16" s="35"/>
      <c r="B16" s="36"/>
      <c r="C16" s="37"/>
      <c r="D16" s="38" t="s">
        <v>26</v>
      </c>
      <c r="E16" s="39" t="s">
        <v>62</v>
      </c>
      <c r="F16" s="40"/>
      <c r="G16" s="41"/>
      <c r="H16" s="41"/>
      <c r="I16" s="42"/>
    </row>
    <row r="17" spans="1:9" ht="13.5">
      <c r="A17" s="43"/>
      <c r="B17" s="44"/>
      <c r="C17" s="24"/>
      <c r="D17" s="45" t="s">
        <v>27</v>
      </c>
      <c r="E17" s="46">
        <v>100</v>
      </c>
      <c r="F17" s="27"/>
      <c r="G17" s="28"/>
      <c r="H17" s="28"/>
      <c r="I17" s="29"/>
    </row>
    <row r="18" spans="1:9" ht="13.5">
      <c r="A18" s="47" t="s">
        <v>28</v>
      </c>
      <c r="B18" s="34"/>
      <c r="C18" s="16" t="s">
        <v>63</v>
      </c>
      <c r="D18" s="17">
        <f>E17/100*D12</f>
        <v>1400</v>
      </c>
      <c r="E18" s="18"/>
      <c r="F18" s="19" t="s">
        <v>64</v>
      </c>
      <c r="G18" s="20"/>
      <c r="H18" s="20"/>
      <c r="I18" s="21"/>
    </row>
    <row r="19" spans="1:9" ht="13.5">
      <c r="A19" s="48" t="s">
        <v>65</v>
      </c>
      <c r="B19" s="39"/>
      <c r="C19" s="24"/>
      <c r="D19" s="25"/>
      <c r="E19" s="26"/>
      <c r="F19" s="27"/>
      <c r="G19" s="28"/>
      <c r="H19" s="28"/>
      <c r="I19" s="29"/>
    </row>
    <row r="20" spans="1:9" ht="13.5">
      <c r="A20" s="4" t="s">
        <v>29</v>
      </c>
      <c r="B20" s="6"/>
      <c r="C20" s="9" t="s">
        <v>66</v>
      </c>
      <c r="D20" s="8">
        <v>0.001</v>
      </c>
      <c r="E20" s="8"/>
      <c r="F20" s="49" t="s">
        <v>30</v>
      </c>
      <c r="G20" s="49"/>
      <c r="H20" s="49"/>
      <c r="I20" s="49"/>
    </row>
    <row r="21" spans="1:9" ht="13.5">
      <c r="A21" s="14" t="s">
        <v>31</v>
      </c>
      <c r="B21" s="15"/>
      <c r="C21" s="9" t="s">
        <v>67</v>
      </c>
      <c r="D21" s="50">
        <v>1</v>
      </c>
      <c r="E21" s="51"/>
      <c r="F21" s="11" t="s">
        <v>32</v>
      </c>
      <c r="G21" s="12"/>
      <c r="H21" s="12"/>
      <c r="I21" s="13"/>
    </row>
    <row r="22" spans="1:9" ht="13.5">
      <c r="A22" s="4" t="s">
        <v>33</v>
      </c>
      <c r="B22" s="6"/>
      <c r="C22" s="52" t="s">
        <v>68</v>
      </c>
      <c r="D22" s="50">
        <v>15</v>
      </c>
      <c r="E22" s="51"/>
      <c r="F22" s="11" t="s">
        <v>34</v>
      </c>
      <c r="G22" s="12"/>
      <c r="H22" s="12"/>
      <c r="I22" s="13"/>
    </row>
    <row r="23" spans="1:9" ht="13.5">
      <c r="A23" s="19" t="s">
        <v>35</v>
      </c>
      <c r="B23" s="21"/>
      <c r="C23" s="16" t="s">
        <v>69</v>
      </c>
      <c r="D23" s="53">
        <f>IF(D10=1,20,30)+D22</f>
        <v>35</v>
      </c>
      <c r="E23" s="54"/>
      <c r="F23" s="14" t="s">
        <v>70</v>
      </c>
      <c r="G23" s="55"/>
      <c r="H23" s="55"/>
      <c r="I23" s="15"/>
    </row>
    <row r="24" spans="1:9" ht="13.5">
      <c r="A24" s="40"/>
      <c r="B24" s="42"/>
      <c r="C24" s="37"/>
      <c r="D24" s="56"/>
      <c r="E24" s="57"/>
      <c r="F24" s="58" t="s">
        <v>36</v>
      </c>
      <c r="G24" s="2"/>
      <c r="H24" s="2"/>
      <c r="I24" s="59"/>
    </row>
    <row r="25" spans="1:9" ht="13.5">
      <c r="A25" s="27"/>
      <c r="B25" s="29"/>
      <c r="C25" s="24"/>
      <c r="D25" s="60"/>
      <c r="E25" s="61"/>
      <c r="F25" s="22" t="s">
        <v>37</v>
      </c>
      <c r="G25" s="62"/>
      <c r="H25" s="62"/>
      <c r="I25" s="23"/>
    </row>
    <row r="26" spans="1:9" ht="13.5">
      <c r="A26" s="19" t="s">
        <v>38</v>
      </c>
      <c r="B26" s="21"/>
      <c r="C26" s="16" t="s">
        <v>71</v>
      </c>
      <c r="D26" s="53">
        <f>1+(IF(D10=1,-0.004,-0.002)*(D23-25))</f>
        <v>0.96</v>
      </c>
      <c r="E26" s="54"/>
      <c r="F26" s="14" t="s">
        <v>72</v>
      </c>
      <c r="G26" s="55"/>
      <c r="H26" s="55"/>
      <c r="I26" s="15"/>
    </row>
    <row r="27" spans="1:9" ht="13.5">
      <c r="A27" s="40"/>
      <c r="B27" s="42"/>
      <c r="C27" s="37"/>
      <c r="D27" s="56"/>
      <c r="E27" s="57"/>
      <c r="F27" s="58" t="s">
        <v>39</v>
      </c>
      <c r="G27" s="2"/>
      <c r="H27" s="2"/>
      <c r="I27" s="59"/>
    </row>
    <row r="28" spans="1:9" ht="13.5">
      <c r="A28" s="27"/>
      <c r="B28" s="29"/>
      <c r="C28" s="24"/>
      <c r="D28" s="60"/>
      <c r="E28" s="61"/>
      <c r="F28" s="22" t="s">
        <v>40</v>
      </c>
      <c r="G28" s="62"/>
      <c r="H28" s="62"/>
      <c r="I28" s="23"/>
    </row>
    <row r="29" spans="1:9" ht="13.5">
      <c r="A29" s="30" t="s">
        <v>41</v>
      </c>
      <c r="B29" s="6"/>
      <c r="C29" s="9" t="s">
        <v>73</v>
      </c>
      <c r="D29" s="63">
        <f>1-0.00014*D20*D21/D9</f>
        <v>0.999999993</v>
      </c>
      <c r="E29" s="64"/>
      <c r="F29" s="11" t="s">
        <v>74</v>
      </c>
      <c r="G29" s="12"/>
      <c r="H29" s="12"/>
      <c r="I29" s="13"/>
    </row>
    <row r="30" spans="1:9" ht="13.5">
      <c r="A30" s="30" t="s">
        <v>42</v>
      </c>
      <c r="B30" s="6"/>
      <c r="C30" s="65" t="s">
        <v>75</v>
      </c>
      <c r="D30" s="50">
        <v>0.824</v>
      </c>
      <c r="E30" s="51"/>
      <c r="F30" s="30" t="s">
        <v>76</v>
      </c>
      <c r="G30" s="5"/>
      <c r="H30" s="5"/>
      <c r="I30" s="6"/>
    </row>
    <row r="31" spans="1:9" ht="13.5">
      <c r="A31" s="31" t="s">
        <v>43</v>
      </c>
      <c r="B31" s="66"/>
      <c r="C31" s="67" t="s">
        <v>77</v>
      </c>
      <c r="D31" s="68">
        <f>D18/1*D8*D26*D29*D30/1000</f>
        <v>4.429823968991232</v>
      </c>
      <c r="E31" s="69"/>
      <c r="F31" s="70" t="s">
        <v>44</v>
      </c>
      <c r="G31" s="71"/>
      <c r="H31" s="71"/>
      <c r="I31" s="72"/>
    </row>
    <row r="32" spans="1:9" ht="13.5">
      <c r="A32" s="43"/>
      <c r="B32" s="73"/>
      <c r="C32" s="74"/>
      <c r="D32" s="75"/>
      <c r="E32" s="76"/>
      <c r="F32" s="77" t="s">
        <v>78</v>
      </c>
      <c r="G32" s="78"/>
      <c r="H32" s="78"/>
      <c r="I32" s="79"/>
    </row>
    <row r="34" spans="1:9" ht="13.5">
      <c r="A34" s="14" t="s">
        <v>45</v>
      </c>
      <c r="B34" s="15"/>
      <c r="C34" s="16" t="s">
        <v>79</v>
      </c>
      <c r="D34" s="80">
        <f>10250*D31*1000</f>
        <v>45405695.682160124</v>
      </c>
      <c r="E34" s="81"/>
      <c r="F34" s="70" t="s">
        <v>80</v>
      </c>
      <c r="G34" s="71"/>
      <c r="H34" s="71"/>
      <c r="I34" s="72"/>
    </row>
    <row r="35" spans="1:9" ht="13.5">
      <c r="A35" s="58" t="s">
        <v>46</v>
      </c>
      <c r="B35" s="59"/>
      <c r="C35" s="37"/>
      <c r="D35" s="82"/>
      <c r="E35" s="83"/>
      <c r="F35" s="84" t="s">
        <v>47</v>
      </c>
      <c r="G35" s="85"/>
      <c r="H35" s="85"/>
      <c r="I35" s="86"/>
    </row>
    <row r="36" spans="1:9" ht="13.5">
      <c r="A36" s="22" t="s">
        <v>48</v>
      </c>
      <c r="B36" s="23"/>
      <c r="C36" s="24"/>
      <c r="D36" s="87">
        <f>D34/4.1855/1000/1000</f>
        <v>10.848332500814747</v>
      </c>
      <c r="E36" s="88" t="s">
        <v>81</v>
      </c>
      <c r="F36" s="89"/>
      <c r="G36" s="90"/>
      <c r="H36" s="90"/>
      <c r="I36" s="91"/>
    </row>
    <row r="38" spans="1:10" ht="13.5">
      <c r="A38" s="92" t="s">
        <v>82</v>
      </c>
      <c r="B38" s="93"/>
      <c r="C38" s="93"/>
      <c r="D38" s="93"/>
      <c r="E38" s="93"/>
      <c r="F38" s="93"/>
      <c r="G38" s="93"/>
      <c r="H38" s="93"/>
      <c r="I38" s="93"/>
      <c r="J38" s="93"/>
    </row>
    <row r="39" spans="1:9" ht="13.5">
      <c r="A39" s="8" t="s">
        <v>8</v>
      </c>
      <c r="B39" s="8"/>
      <c r="C39" s="9" t="s">
        <v>9</v>
      </c>
      <c r="D39" s="8" t="s">
        <v>10</v>
      </c>
      <c r="E39" s="8"/>
      <c r="F39" s="8" t="s">
        <v>11</v>
      </c>
      <c r="G39" s="8"/>
      <c r="H39" s="8"/>
      <c r="I39" s="8"/>
    </row>
    <row r="40" spans="1:9" ht="13.5">
      <c r="A40" s="4" t="s">
        <v>12</v>
      </c>
      <c r="B40" s="6"/>
      <c r="C40" s="10" t="s">
        <v>52</v>
      </c>
      <c r="D40" s="8">
        <v>3</v>
      </c>
      <c r="E40" s="8"/>
      <c r="F40" s="8"/>
      <c r="G40" s="8"/>
      <c r="H40" s="8"/>
      <c r="I40" s="8"/>
    </row>
    <row r="41" spans="1:9" ht="13.5">
      <c r="A41" s="4" t="s">
        <v>13</v>
      </c>
      <c r="B41" s="6"/>
      <c r="C41" s="10" t="s">
        <v>53</v>
      </c>
      <c r="D41" s="8">
        <v>15</v>
      </c>
      <c r="E41" s="8"/>
      <c r="F41" s="8"/>
      <c r="G41" s="8"/>
      <c r="H41" s="8"/>
      <c r="I41" s="8"/>
    </row>
    <row r="42" spans="1:9" ht="13.5">
      <c r="A42" s="4" t="s">
        <v>54</v>
      </c>
      <c r="B42" s="6"/>
      <c r="C42" s="10" t="s">
        <v>55</v>
      </c>
      <c r="D42" s="8">
        <v>2</v>
      </c>
      <c r="E42" s="8"/>
      <c r="F42" s="11" t="s">
        <v>14</v>
      </c>
      <c r="G42" s="12"/>
      <c r="H42" s="12"/>
      <c r="I42" s="13"/>
    </row>
    <row r="43" spans="1:9" ht="13.5">
      <c r="A43" s="4" t="s">
        <v>15</v>
      </c>
      <c r="B43" s="6"/>
      <c r="C43" s="10" t="s">
        <v>56</v>
      </c>
      <c r="D43" s="8" t="s">
        <v>16</v>
      </c>
      <c r="E43" s="8"/>
      <c r="F43" s="11" t="s">
        <v>17</v>
      </c>
      <c r="G43" s="12"/>
      <c r="H43" s="12"/>
      <c r="I43" s="13"/>
    </row>
    <row r="44" spans="1:9" ht="13.5">
      <c r="A44" s="14" t="s">
        <v>18</v>
      </c>
      <c r="B44" s="15"/>
      <c r="C44" s="16" t="s">
        <v>57</v>
      </c>
      <c r="D44" s="17">
        <v>1400</v>
      </c>
      <c r="E44" s="18"/>
      <c r="F44" s="19" t="s">
        <v>19</v>
      </c>
      <c r="G44" s="20"/>
      <c r="H44" s="20"/>
      <c r="I44" s="21"/>
    </row>
    <row r="45" spans="1:9" ht="13.5">
      <c r="A45" s="22" t="s">
        <v>58</v>
      </c>
      <c r="B45" s="23"/>
      <c r="C45" s="24"/>
      <c r="D45" s="25"/>
      <c r="E45" s="26"/>
      <c r="F45" s="27"/>
      <c r="G45" s="28"/>
      <c r="H45" s="28"/>
      <c r="I45" s="29"/>
    </row>
    <row r="46" spans="1:9" ht="13.5">
      <c r="A46" s="30" t="s">
        <v>20</v>
      </c>
      <c r="B46" s="6"/>
      <c r="C46" s="10" t="s">
        <v>59</v>
      </c>
      <c r="D46" s="8" t="s">
        <v>21</v>
      </c>
      <c r="E46" s="8"/>
      <c r="F46" s="11" t="s">
        <v>22</v>
      </c>
      <c r="G46" s="12"/>
      <c r="H46" s="12"/>
      <c r="I46" s="13"/>
    </row>
    <row r="47" spans="1:9" ht="13.5">
      <c r="A47" s="31" t="s">
        <v>23</v>
      </c>
      <c r="B47" s="32"/>
      <c r="C47" s="16" t="s">
        <v>60</v>
      </c>
      <c r="D47" s="33" t="s">
        <v>24</v>
      </c>
      <c r="E47" s="34" t="s">
        <v>61</v>
      </c>
      <c r="F47" s="19" t="s">
        <v>25</v>
      </c>
      <c r="G47" s="20"/>
      <c r="H47" s="20"/>
      <c r="I47" s="21"/>
    </row>
    <row r="48" spans="1:9" ht="13.5">
      <c r="A48" s="35"/>
      <c r="B48" s="36"/>
      <c r="C48" s="37"/>
      <c r="D48" s="38" t="s">
        <v>26</v>
      </c>
      <c r="E48" s="39" t="s">
        <v>62</v>
      </c>
      <c r="F48" s="40"/>
      <c r="G48" s="41"/>
      <c r="H48" s="41"/>
      <c r="I48" s="42"/>
    </row>
    <row r="49" spans="1:9" ht="13.5">
      <c r="A49" s="43"/>
      <c r="B49" s="44"/>
      <c r="C49" s="24"/>
      <c r="D49" s="45" t="s">
        <v>27</v>
      </c>
      <c r="E49" s="46">
        <v>100</v>
      </c>
      <c r="F49" s="27"/>
      <c r="G49" s="28"/>
      <c r="H49" s="28"/>
      <c r="I49" s="29"/>
    </row>
    <row r="50" spans="1:9" ht="13.5">
      <c r="A50" s="47" t="s">
        <v>28</v>
      </c>
      <c r="B50" s="34"/>
      <c r="C50" s="16" t="s">
        <v>63</v>
      </c>
      <c r="D50" s="17">
        <f>E49/100*D44</f>
        <v>1400</v>
      </c>
      <c r="E50" s="18"/>
      <c r="F50" s="19" t="s">
        <v>64</v>
      </c>
      <c r="G50" s="20"/>
      <c r="H50" s="20"/>
      <c r="I50" s="21"/>
    </row>
    <row r="51" spans="1:9" ht="13.5">
      <c r="A51" s="48" t="s">
        <v>65</v>
      </c>
      <c r="B51" s="39"/>
      <c r="C51" s="24"/>
      <c r="D51" s="25"/>
      <c r="E51" s="26"/>
      <c r="F51" s="27"/>
      <c r="G51" s="28"/>
      <c r="H51" s="28"/>
      <c r="I51" s="29"/>
    </row>
    <row r="52" spans="1:9" ht="13.5">
      <c r="A52" s="4" t="s">
        <v>29</v>
      </c>
      <c r="B52" s="6"/>
      <c r="C52" s="9" t="s">
        <v>66</v>
      </c>
      <c r="D52" s="8">
        <v>0.001</v>
      </c>
      <c r="E52" s="8"/>
      <c r="F52" s="49" t="s">
        <v>30</v>
      </c>
      <c r="G52" s="49"/>
      <c r="H52" s="49"/>
      <c r="I52" s="49"/>
    </row>
    <row r="53" spans="1:9" ht="13.5">
      <c r="A53" s="14" t="s">
        <v>31</v>
      </c>
      <c r="B53" s="15"/>
      <c r="C53" s="9" t="s">
        <v>67</v>
      </c>
      <c r="D53" s="50">
        <v>1</v>
      </c>
      <c r="E53" s="51"/>
      <c r="F53" s="11" t="s">
        <v>32</v>
      </c>
      <c r="G53" s="12"/>
      <c r="H53" s="12"/>
      <c r="I53" s="13"/>
    </row>
    <row r="54" spans="1:9" ht="13.5">
      <c r="A54" s="4" t="s">
        <v>33</v>
      </c>
      <c r="B54" s="6"/>
      <c r="C54" s="52" t="s">
        <v>68</v>
      </c>
      <c r="D54" s="50">
        <v>15</v>
      </c>
      <c r="E54" s="51"/>
      <c r="F54" s="11" t="s">
        <v>34</v>
      </c>
      <c r="G54" s="12"/>
      <c r="H54" s="12"/>
      <c r="I54" s="13"/>
    </row>
    <row r="55" spans="1:9" ht="13.5">
      <c r="A55" s="19" t="s">
        <v>35</v>
      </c>
      <c r="B55" s="21"/>
      <c r="C55" s="16" t="s">
        <v>69</v>
      </c>
      <c r="D55" s="53">
        <f>IF(D42=1,20,30)+D54</f>
        <v>45</v>
      </c>
      <c r="E55" s="54"/>
      <c r="F55" s="14" t="s">
        <v>70</v>
      </c>
      <c r="G55" s="55"/>
      <c r="H55" s="55"/>
      <c r="I55" s="15"/>
    </row>
    <row r="56" spans="1:9" ht="13.5">
      <c r="A56" s="40"/>
      <c r="B56" s="42"/>
      <c r="C56" s="37"/>
      <c r="D56" s="56"/>
      <c r="E56" s="57"/>
      <c r="F56" s="58" t="s">
        <v>36</v>
      </c>
      <c r="G56" s="2"/>
      <c r="H56" s="2"/>
      <c r="I56" s="59"/>
    </row>
    <row r="57" spans="1:9" ht="13.5">
      <c r="A57" s="27"/>
      <c r="B57" s="29"/>
      <c r="C57" s="24"/>
      <c r="D57" s="60"/>
      <c r="E57" s="61"/>
      <c r="F57" s="22" t="s">
        <v>37</v>
      </c>
      <c r="G57" s="62"/>
      <c r="H57" s="62"/>
      <c r="I57" s="23"/>
    </row>
    <row r="58" spans="1:9" ht="13.5">
      <c r="A58" s="19" t="s">
        <v>38</v>
      </c>
      <c r="B58" s="21"/>
      <c r="C58" s="16" t="s">
        <v>71</v>
      </c>
      <c r="D58" s="53">
        <f>1+(IF(D42=1,-0.004,-0.002)*(D55-25))</f>
        <v>0.96</v>
      </c>
      <c r="E58" s="54"/>
      <c r="F58" s="14" t="s">
        <v>72</v>
      </c>
      <c r="G58" s="55"/>
      <c r="H58" s="55"/>
      <c r="I58" s="15"/>
    </row>
    <row r="59" spans="1:9" ht="13.5">
      <c r="A59" s="40"/>
      <c r="B59" s="42"/>
      <c r="C59" s="37"/>
      <c r="D59" s="56"/>
      <c r="E59" s="57"/>
      <c r="F59" s="58" t="s">
        <v>39</v>
      </c>
      <c r="G59" s="2"/>
      <c r="H59" s="2"/>
      <c r="I59" s="59"/>
    </row>
    <row r="60" spans="1:9" ht="13.5">
      <c r="A60" s="27"/>
      <c r="B60" s="29"/>
      <c r="C60" s="24"/>
      <c r="D60" s="60"/>
      <c r="E60" s="61"/>
      <c r="F60" s="22" t="s">
        <v>40</v>
      </c>
      <c r="G60" s="62"/>
      <c r="H60" s="62"/>
      <c r="I60" s="23"/>
    </row>
    <row r="61" spans="1:9" ht="13.5">
      <c r="A61" s="30" t="s">
        <v>41</v>
      </c>
      <c r="B61" s="6"/>
      <c r="C61" s="9" t="s">
        <v>73</v>
      </c>
      <c r="D61" s="63">
        <f>1-0.00014*D52*D53/D41</f>
        <v>0.9999999906666667</v>
      </c>
      <c r="E61" s="64"/>
      <c r="F61" s="11" t="s">
        <v>74</v>
      </c>
      <c r="G61" s="12"/>
      <c r="H61" s="12"/>
      <c r="I61" s="13"/>
    </row>
    <row r="62" spans="1:9" ht="13.5">
      <c r="A62" s="30" t="s">
        <v>42</v>
      </c>
      <c r="B62" s="6"/>
      <c r="C62" s="65" t="s">
        <v>75</v>
      </c>
      <c r="D62" s="50">
        <v>0.824</v>
      </c>
      <c r="E62" s="51"/>
      <c r="F62" s="30" t="s">
        <v>76</v>
      </c>
      <c r="G62" s="5"/>
      <c r="H62" s="5"/>
      <c r="I62" s="6"/>
    </row>
    <row r="63" spans="1:9" ht="13.5">
      <c r="A63" s="31" t="s">
        <v>43</v>
      </c>
      <c r="B63" s="66"/>
      <c r="C63" s="67" t="s">
        <v>77</v>
      </c>
      <c r="D63" s="68">
        <f>D50/1*D40*D58*D61*D62/1000</f>
        <v>3.322367968991232</v>
      </c>
      <c r="E63" s="69"/>
      <c r="F63" s="70" t="s">
        <v>44</v>
      </c>
      <c r="G63" s="71"/>
      <c r="H63" s="71"/>
      <c r="I63" s="72"/>
    </row>
    <row r="64" spans="1:9" ht="13.5">
      <c r="A64" s="43"/>
      <c r="B64" s="73"/>
      <c r="C64" s="74"/>
      <c r="D64" s="75"/>
      <c r="E64" s="76"/>
      <c r="F64" s="77" t="s">
        <v>78</v>
      </c>
      <c r="G64" s="78"/>
      <c r="H64" s="78"/>
      <c r="I64" s="79"/>
    </row>
    <row r="66" spans="1:9" ht="13.5">
      <c r="A66" s="14" t="s">
        <v>45</v>
      </c>
      <c r="B66" s="15"/>
      <c r="C66" s="16" t="s">
        <v>79</v>
      </c>
      <c r="D66" s="80">
        <f>10250*D63</f>
        <v>34054.27168216013</v>
      </c>
      <c r="E66" s="81"/>
      <c r="F66" s="70" t="s">
        <v>83</v>
      </c>
      <c r="G66" s="71"/>
      <c r="H66" s="71"/>
      <c r="I66" s="72"/>
    </row>
    <row r="67" spans="1:9" ht="13.5">
      <c r="A67" s="58" t="s">
        <v>46</v>
      </c>
      <c r="B67" s="59"/>
      <c r="C67" s="37"/>
      <c r="D67" s="82"/>
      <c r="E67" s="83"/>
      <c r="F67" s="84" t="s">
        <v>49</v>
      </c>
      <c r="G67" s="85"/>
      <c r="H67" s="85"/>
      <c r="I67" s="86"/>
    </row>
    <row r="68" spans="1:9" ht="13.5">
      <c r="A68" s="22" t="s">
        <v>48</v>
      </c>
      <c r="B68" s="23"/>
      <c r="C68" s="24"/>
      <c r="D68" s="87">
        <f>D66/4.1855/1000</f>
        <v>8.136249356626479</v>
      </c>
      <c r="E68" s="88" t="s">
        <v>84</v>
      </c>
      <c r="F68" s="89"/>
      <c r="G68" s="90"/>
      <c r="H68" s="90"/>
      <c r="I68" s="91"/>
    </row>
    <row r="70" spans="1:10" ht="13.5">
      <c r="A70" s="93" t="s">
        <v>50</v>
      </c>
      <c r="B70" s="93"/>
      <c r="C70" s="93"/>
      <c r="D70" s="93"/>
      <c r="E70" s="93"/>
      <c r="F70" s="93"/>
      <c r="G70" s="93"/>
      <c r="H70" s="93"/>
      <c r="I70" s="93"/>
      <c r="J70" s="93"/>
    </row>
    <row r="71" spans="1:10" ht="13.5">
      <c r="A71" s="94"/>
      <c r="B71" s="94"/>
      <c r="C71" s="94"/>
      <c r="D71" s="94"/>
      <c r="E71" s="94"/>
      <c r="F71" s="94"/>
      <c r="G71" s="94"/>
      <c r="H71" s="94"/>
      <c r="I71" s="94"/>
      <c r="J71" s="94"/>
    </row>
  </sheetData>
  <mergeCells count="92">
    <mergeCell ref="A7:B7"/>
    <mergeCell ref="D9:E9"/>
    <mergeCell ref="D8:E8"/>
    <mergeCell ref="F8:I8"/>
    <mergeCell ref="F9:I9"/>
    <mergeCell ref="D22:E22"/>
    <mergeCell ref="F22:I22"/>
    <mergeCell ref="D7:E7"/>
    <mergeCell ref="F7:I7"/>
    <mergeCell ref="F10:I10"/>
    <mergeCell ref="F11:I11"/>
    <mergeCell ref="D21:E21"/>
    <mergeCell ref="F21:I21"/>
    <mergeCell ref="D10:E10"/>
    <mergeCell ref="D11:E11"/>
    <mergeCell ref="C12:C13"/>
    <mergeCell ref="D12:E13"/>
    <mergeCell ref="F12:I13"/>
    <mergeCell ref="D14:E14"/>
    <mergeCell ref="F14:I14"/>
    <mergeCell ref="A15:B17"/>
    <mergeCell ref="C15:C17"/>
    <mergeCell ref="D20:E20"/>
    <mergeCell ref="F20:I20"/>
    <mergeCell ref="F15:I17"/>
    <mergeCell ref="C18:C19"/>
    <mergeCell ref="D18:E19"/>
    <mergeCell ref="F18:I19"/>
    <mergeCell ref="A23:B25"/>
    <mergeCell ref="C23:C25"/>
    <mergeCell ref="D23:E25"/>
    <mergeCell ref="A26:B28"/>
    <mergeCell ref="C26:C28"/>
    <mergeCell ref="D26:E28"/>
    <mergeCell ref="D29:E29"/>
    <mergeCell ref="F29:I29"/>
    <mergeCell ref="D30:E30"/>
    <mergeCell ref="F31:I31"/>
    <mergeCell ref="F32:I32"/>
    <mergeCell ref="A31:B32"/>
    <mergeCell ref="C31:C32"/>
    <mergeCell ref="D31:E32"/>
    <mergeCell ref="C34:C36"/>
    <mergeCell ref="F34:I34"/>
    <mergeCell ref="F35:I36"/>
    <mergeCell ref="D34:E34"/>
    <mergeCell ref="A39:B39"/>
    <mergeCell ref="D39:E39"/>
    <mergeCell ref="F39:I39"/>
    <mergeCell ref="D40:E40"/>
    <mergeCell ref="F40:I40"/>
    <mergeCell ref="D41:E41"/>
    <mergeCell ref="F41:I41"/>
    <mergeCell ref="D42:E42"/>
    <mergeCell ref="F42:I42"/>
    <mergeCell ref="D43:E43"/>
    <mergeCell ref="F43:I43"/>
    <mergeCell ref="C44:C45"/>
    <mergeCell ref="D44:E45"/>
    <mergeCell ref="F44:I45"/>
    <mergeCell ref="D46:E46"/>
    <mergeCell ref="F46:I46"/>
    <mergeCell ref="A47:B49"/>
    <mergeCell ref="C47:C49"/>
    <mergeCell ref="F47:I49"/>
    <mergeCell ref="C50:C51"/>
    <mergeCell ref="D50:E51"/>
    <mergeCell ref="F50:I51"/>
    <mergeCell ref="D52:E52"/>
    <mergeCell ref="F52:I52"/>
    <mergeCell ref="D53:E53"/>
    <mergeCell ref="F53:I53"/>
    <mergeCell ref="D54:E54"/>
    <mergeCell ref="F54:I54"/>
    <mergeCell ref="A55:B57"/>
    <mergeCell ref="C55:C57"/>
    <mergeCell ref="D55:E57"/>
    <mergeCell ref="A58:B60"/>
    <mergeCell ref="C58:C60"/>
    <mergeCell ref="D58:E60"/>
    <mergeCell ref="D61:E61"/>
    <mergeCell ref="F61:I61"/>
    <mergeCell ref="D62:E62"/>
    <mergeCell ref="A63:B64"/>
    <mergeCell ref="C63:C64"/>
    <mergeCell ref="D63:E64"/>
    <mergeCell ref="F63:I63"/>
    <mergeCell ref="F64:I64"/>
    <mergeCell ref="C66:C68"/>
    <mergeCell ref="F66:I66"/>
    <mergeCell ref="F67:I68"/>
    <mergeCell ref="D66:E66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ＲＦＡ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深川 良治</dc:creator>
  <cp:keywords/>
  <dc:description/>
  <cp:lastModifiedBy>深川 良治</cp:lastModifiedBy>
  <dcterms:created xsi:type="dcterms:W3CDTF">2003-03-04T05:56:06Z</dcterms:created>
  <dcterms:modified xsi:type="dcterms:W3CDTF">2003-03-04T05:56:42Z</dcterms:modified>
  <cp:category/>
  <cp:version/>
  <cp:contentType/>
  <cp:contentStatus/>
</cp:coreProperties>
</file>